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C:\Users\Office Admin\Desktop\Airplane Info\Airplane Weight &amp; Balance Info\"/>
    </mc:Choice>
  </mc:AlternateContent>
  <xr:revisionPtr revIDLastSave="0" documentId="10_ncr:8100000_{B4B81399-3618-4C16-8CCB-2B85037A8BB5}" xr6:coauthVersionLast="33" xr6:coauthVersionMax="33" xr10:uidLastSave="{00000000-0000-0000-0000-000000000000}"/>
  <bookViews>
    <workbookView xWindow="0" yWindow="0" windowWidth="21600" windowHeight="10200" xr2:uid="{00000000-000D-0000-FFFF-FFFF00000000}"/>
  </bookViews>
  <sheets>
    <sheet name="AA-5 Wt.&amp;Bal. Sheet" sheetId="1" r:id="rId1"/>
  </sheets>
  <calcPr calcId="162913"/>
</workbook>
</file>

<file path=xl/calcChain.xml><?xml version="1.0" encoding="utf-8"?>
<calcChain xmlns="http://schemas.openxmlformats.org/spreadsheetml/2006/main">
  <c r="C18" i="1" l="1"/>
  <c r="C19" i="1" l="1"/>
  <c r="E15" i="1"/>
  <c r="E14" i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8" i="1"/>
  <c r="E9" i="1"/>
  <c r="E10" i="1"/>
  <c r="E11" i="1"/>
  <c r="E13" i="1"/>
  <c r="H48" i="1"/>
  <c r="H49" i="1" s="1"/>
  <c r="H51" i="1" s="1"/>
  <c r="H50" i="1"/>
  <c r="E18" i="1" l="1"/>
  <c r="E19" i="1"/>
  <c r="H43" i="1"/>
  <c r="H45" i="1" l="1"/>
  <c r="H44" i="1"/>
  <c r="H46" i="1" l="1"/>
</calcChain>
</file>

<file path=xl/sharedStrings.xml><?xml version="1.0" encoding="utf-8"?>
<sst xmlns="http://schemas.openxmlformats.org/spreadsheetml/2006/main" count="28" uniqueCount="24">
  <si>
    <t>Basic Empty</t>
  </si>
  <si>
    <t>Moment</t>
  </si>
  <si>
    <t>Arm (in.)</t>
  </si>
  <si>
    <t>Weight (lbs)</t>
  </si>
  <si>
    <t>Front Seats</t>
  </si>
  <si>
    <t>Rear Seats</t>
  </si>
  <si>
    <t>Fuel Burn</t>
  </si>
  <si>
    <t>Takeoff Wt.</t>
  </si>
  <si>
    <t>Landing Wt.</t>
  </si>
  <si>
    <t>Weight</t>
  </si>
  <si>
    <t>Forward</t>
  </si>
  <si>
    <t>Aft</t>
  </si>
  <si>
    <t>Fwd</t>
  </si>
  <si>
    <t>C.G./WT.</t>
  </si>
  <si>
    <t>Weight and Balance Data Sheet</t>
  </si>
  <si>
    <t>--</t>
  </si>
  <si>
    <t>Grumman Traveler  AA-5                                               N22SV</t>
  </si>
  <si>
    <t>Oil  6 qts.</t>
  </si>
  <si>
    <t>Bags Area 1</t>
  </si>
  <si>
    <t>Cargo Area</t>
  </si>
  <si>
    <t>Fuel (37 g. max)</t>
  </si>
  <si>
    <t xml:space="preserve">Max. Gross Wt. = 2200# </t>
  </si>
  <si>
    <t>Takeoff Mom.</t>
  </si>
  <si>
    <t>Landing Mom.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</si>
</sst>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0" fillId="3" borderId="7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0" borderId="21" xfId="0" applyBorder="1"/>
    <xf numFmtId="0" fontId="7" fillId="2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0" xfId="0" applyBorder="1"/>
    <xf numFmtId="0" fontId="0" fillId="0" borderId="23" xfId="0" applyBorder="1"/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0</xdr:row>
      <xdr:rowOff>0</xdr:rowOff>
    </xdr:from>
    <xdr:to>
      <xdr:col>16</xdr:col>
      <xdr:colOff>447674</xdr:colOff>
      <xdr:row>26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1286" t="-942" r="484" b="61268"/>
        <a:stretch/>
      </xdr:blipFill>
      <xdr:spPr>
        <a:xfrm>
          <a:off x="3495675" y="0"/>
          <a:ext cx="4724399" cy="421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Normal="100" workbookViewId="0">
      <selection activeCell="B3" sqref="B3:E4"/>
    </sheetView>
  </sheetViews>
  <sheetFormatPr defaultRowHeight="12.75" x14ac:dyDescent="0.2"/>
  <cols>
    <col min="1" max="1" width="3.28515625" customWidth="1"/>
    <col min="2" max="2" width="12.5703125" customWidth="1"/>
    <col min="3" max="3" width="11.42578125" customWidth="1"/>
    <col min="4" max="4" width="10.28515625" customWidth="1"/>
    <col min="5" max="5" width="10.85546875" customWidth="1"/>
    <col min="6" max="7" width="11.42578125" style="10" hidden="1" customWidth="1"/>
    <col min="8" max="8" width="1" style="10" hidden="1" customWidth="1"/>
    <col min="9" max="9" width="3.42578125" customWidth="1"/>
    <col min="13" max="13" width="9.85546875" customWidth="1"/>
  </cols>
  <sheetData>
    <row r="1" spans="1:8" x14ac:dyDescent="0.2">
      <c r="B1" s="41" t="s">
        <v>14</v>
      </c>
      <c r="C1" s="41"/>
      <c r="D1" s="41"/>
      <c r="E1" s="41"/>
    </row>
    <row r="2" spans="1:8" x14ac:dyDescent="0.2">
      <c r="B2" s="42"/>
      <c r="C2" s="42"/>
      <c r="D2" s="42"/>
      <c r="E2" s="42"/>
    </row>
    <row r="3" spans="1:8" ht="12.75" customHeight="1" x14ac:dyDescent="0.2">
      <c r="B3" s="43" t="s">
        <v>16</v>
      </c>
      <c r="C3" s="44"/>
      <c r="D3" s="44"/>
      <c r="E3" s="45"/>
      <c r="F3" s="10" t="s">
        <v>9</v>
      </c>
      <c r="G3" s="10" t="s">
        <v>10</v>
      </c>
      <c r="H3" s="10" t="s">
        <v>11</v>
      </c>
    </row>
    <row r="4" spans="1:8" x14ac:dyDescent="0.2">
      <c r="B4" s="46"/>
      <c r="C4" s="47"/>
      <c r="D4" s="47"/>
      <c r="E4" s="48"/>
      <c r="F4" s="10">
        <v>1600</v>
      </c>
      <c r="G4" s="10">
        <v>94.49</v>
      </c>
      <c r="H4" s="10">
        <v>102</v>
      </c>
    </row>
    <row r="5" spans="1:8" x14ac:dyDescent="0.2">
      <c r="B5" s="50"/>
      <c r="C5" s="51"/>
      <c r="D5" s="51"/>
      <c r="E5" s="52"/>
      <c r="F5" s="10">
        <v>2161</v>
      </c>
      <c r="G5" s="10">
        <v>94.49</v>
      </c>
      <c r="H5" s="10">
        <v>102</v>
      </c>
    </row>
    <row r="6" spans="1:8" x14ac:dyDescent="0.2">
      <c r="B6" s="4"/>
      <c r="C6" s="4" t="s">
        <v>3</v>
      </c>
      <c r="D6" s="6" t="s">
        <v>2</v>
      </c>
      <c r="E6" s="5" t="s">
        <v>1</v>
      </c>
      <c r="F6" s="10">
        <v>2170</v>
      </c>
      <c r="G6" s="10">
        <f t="shared" ref="G6:G17" si="0">G5+0.06</f>
        <v>94.55</v>
      </c>
      <c r="H6" s="10">
        <v>102</v>
      </c>
    </row>
    <row r="7" spans="1:8" x14ac:dyDescent="0.2">
      <c r="B7" s="23" t="s">
        <v>0</v>
      </c>
      <c r="C7" s="53">
        <v>1328.63</v>
      </c>
      <c r="D7" s="35" t="s">
        <v>15</v>
      </c>
      <c r="E7" s="54">
        <v>107667.85</v>
      </c>
      <c r="F7" s="10">
        <v>2180</v>
      </c>
      <c r="G7" s="10">
        <f t="shared" si="0"/>
        <v>94.61</v>
      </c>
      <c r="H7" s="10">
        <v>102</v>
      </c>
    </row>
    <row r="8" spans="1:8" x14ac:dyDescent="0.2">
      <c r="B8" s="24" t="s">
        <v>4</v>
      </c>
      <c r="C8" s="15">
        <v>0</v>
      </c>
      <c r="D8" s="8">
        <v>90.6</v>
      </c>
      <c r="E8" s="21">
        <f>C8*D8</f>
        <v>0</v>
      </c>
      <c r="F8" s="10">
        <v>2190</v>
      </c>
      <c r="G8" s="10">
        <f t="shared" si="0"/>
        <v>94.67</v>
      </c>
      <c r="H8" s="10">
        <v>102</v>
      </c>
    </row>
    <row r="9" spans="1:8" x14ac:dyDescent="0.2">
      <c r="B9" s="24" t="s">
        <v>5</v>
      </c>
      <c r="C9" s="15">
        <v>0</v>
      </c>
      <c r="D9" s="8">
        <v>126</v>
      </c>
      <c r="E9" s="21">
        <f>C9*D9</f>
        <v>0</v>
      </c>
      <c r="F9" s="10">
        <v>2200</v>
      </c>
      <c r="G9" s="10">
        <f t="shared" si="0"/>
        <v>94.73</v>
      </c>
      <c r="H9" s="10">
        <v>102</v>
      </c>
    </row>
    <row r="10" spans="1:8" x14ac:dyDescent="0.2">
      <c r="B10" s="24" t="s">
        <v>17</v>
      </c>
      <c r="C10" s="15">
        <v>10.8</v>
      </c>
      <c r="D10" s="8">
        <v>32</v>
      </c>
      <c r="E10" s="21">
        <f>C10*D10</f>
        <v>345.6</v>
      </c>
      <c r="F10" s="10">
        <v>2210</v>
      </c>
      <c r="G10" s="10">
        <f t="shared" si="0"/>
        <v>94.79</v>
      </c>
      <c r="H10" s="10">
        <v>102</v>
      </c>
    </row>
    <row r="11" spans="1:8" x14ac:dyDescent="0.2">
      <c r="B11" s="24" t="s">
        <v>18</v>
      </c>
      <c r="C11" s="15">
        <v>0</v>
      </c>
      <c r="D11" s="8">
        <v>151</v>
      </c>
      <c r="E11" s="21">
        <f>C11*D11</f>
        <v>0</v>
      </c>
      <c r="F11" s="10">
        <v>2220</v>
      </c>
      <c r="G11" s="10">
        <f t="shared" si="0"/>
        <v>94.850000000000009</v>
      </c>
      <c r="H11" s="10">
        <v>102</v>
      </c>
    </row>
    <row r="12" spans="1:8" hidden="1" x14ac:dyDescent="0.2">
      <c r="B12" s="25"/>
      <c r="C12" s="12"/>
      <c r="D12" s="13"/>
      <c r="E12" s="14"/>
      <c r="F12" s="10">
        <v>2230</v>
      </c>
      <c r="G12" s="10">
        <f>G11+0.06</f>
        <v>94.910000000000011</v>
      </c>
      <c r="H12" s="10">
        <v>102</v>
      </c>
    </row>
    <row r="13" spans="1:8" x14ac:dyDescent="0.2">
      <c r="A13" s="31"/>
      <c r="B13" s="32" t="s">
        <v>19</v>
      </c>
      <c r="C13" s="33">
        <v>0</v>
      </c>
      <c r="D13" s="7">
        <v>116.4</v>
      </c>
      <c r="E13" s="34">
        <f>C13*D13</f>
        <v>0</v>
      </c>
      <c r="F13" s="10">
        <v>2240</v>
      </c>
      <c r="G13" s="10">
        <f>G12+0.06</f>
        <v>94.970000000000013</v>
      </c>
      <c r="H13" s="10">
        <v>102</v>
      </c>
    </row>
    <row r="14" spans="1:8" x14ac:dyDescent="0.2">
      <c r="B14" s="23" t="s">
        <v>20</v>
      </c>
      <c r="C14" s="30">
        <v>0</v>
      </c>
      <c r="D14" s="7">
        <v>90.9</v>
      </c>
      <c r="E14" s="22">
        <f>C14*D14</f>
        <v>0</v>
      </c>
      <c r="F14" s="10">
        <v>2250</v>
      </c>
      <c r="G14" s="10">
        <f>G13+0.06</f>
        <v>95.030000000000015</v>
      </c>
      <c r="H14" s="10">
        <v>102</v>
      </c>
    </row>
    <row r="15" spans="1:8" x14ac:dyDescent="0.2">
      <c r="B15" s="38" t="s">
        <v>6</v>
      </c>
      <c r="C15" s="36">
        <v>0</v>
      </c>
      <c r="D15" s="9">
        <v>93.6</v>
      </c>
      <c r="E15" s="20">
        <f>C15*D15</f>
        <v>0</v>
      </c>
      <c r="F15" s="10">
        <v>2260</v>
      </c>
      <c r="G15" s="10">
        <f t="shared" si="0"/>
        <v>95.090000000000018</v>
      </c>
      <c r="H15" s="10">
        <v>102</v>
      </c>
    </row>
    <row r="16" spans="1:8" x14ac:dyDescent="0.2">
      <c r="B16" s="40"/>
      <c r="C16" s="40"/>
      <c r="F16" s="10">
        <v>2270</v>
      </c>
      <c r="G16" s="10">
        <f t="shared" si="0"/>
        <v>95.15000000000002</v>
      </c>
      <c r="H16" s="10">
        <v>102</v>
      </c>
    </row>
    <row r="17" spans="2:8" ht="13.5" thickBot="1" x14ac:dyDescent="0.25">
      <c r="B17" s="39"/>
      <c r="C17" s="37"/>
      <c r="F17" s="10">
        <v>2280</v>
      </c>
      <c r="G17" s="10">
        <f t="shared" si="0"/>
        <v>95.210000000000022</v>
      </c>
      <c r="H17" s="10">
        <v>102</v>
      </c>
    </row>
    <row r="18" spans="2:8" x14ac:dyDescent="0.2">
      <c r="B18" s="26" t="s">
        <v>7</v>
      </c>
      <c r="C18" s="16">
        <f>SUM(C7:C15)-C15</f>
        <v>1339.43</v>
      </c>
      <c r="D18" s="28" t="s">
        <v>22</v>
      </c>
      <c r="E18" s="19">
        <f>(SUM(E7:E14))</f>
        <v>108013.45000000001</v>
      </c>
      <c r="F18" s="10">
        <v>2300</v>
      </c>
      <c r="G18" s="10">
        <f>G17+0.06</f>
        <v>95.270000000000024</v>
      </c>
      <c r="H18" s="10">
        <v>102</v>
      </c>
    </row>
    <row r="19" spans="2:8" ht="13.5" thickBot="1" x14ac:dyDescent="0.25">
      <c r="B19" s="27" t="s">
        <v>8</v>
      </c>
      <c r="C19" s="17">
        <f>C18-C15</f>
        <v>1339.43</v>
      </c>
      <c r="D19" s="29" t="s">
        <v>23</v>
      </c>
      <c r="E19" s="18">
        <f>(SUM(E7:E14)-E15)</f>
        <v>108013.45000000001</v>
      </c>
      <c r="F19" s="10">
        <v>2310</v>
      </c>
      <c r="G19" s="10">
        <f t="shared" ref="G19:G40" si="1">G18+0.06</f>
        <v>95.330000000000027</v>
      </c>
      <c r="H19" s="10">
        <v>102</v>
      </c>
    </row>
    <row r="20" spans="2:8" x14ac:dyDescent="0.2">
      <c r="B20" s="49" t="s">
        <v>21</v>
      </c>
      <c r="C20" s="49"/>
      <c r="D20" s="49"/>
      <c r="E20" s="49"/>
      <c r="F20" s="10">
        <v>2320</v>
      </c>
      <c r="G20" s="10">
        <f t="shared" si="1"/>
        <v>95.390000000000029</v>
      </c>
      <c r="H20" s="10">
        <v>102</v>
      </c>
    </row>
    <row r="21" spans="2:8" x14ac:dyDescent="0.2">
      <c r="F21" s="10">
        <v>2330</v>
      </c>
      <c r="G21" s="10">
        <f t="shared" si="1"/>
        <v>95.450000000000031</v>
      </c>
      <c r="H21" s="10">
        <v>102</v>
      </c>
    </row>
    <row r="22" spans="2:8" x14ac:dyDescent="0.2">
      <c r="F22" s="10">
        <v>2340</v>
      </c>
      <c r="G22" s="10">
        <f t="shared" si="1"/>
        <v>95.510000000000034</v>
      </c>
      <c r="H22" s="10">
        <v>102</v>
      </c>
    </row>
    <row r="23" spans="2:8" x14ac:dyDescent="0.2">
      <c r="F23" s="10">
        <v>2350</v>
      </c>
      <c r="G23" s="10">
        <f t="shared" si="1"/>
        <v>95.570000000000036</v>
      </c>
      <c r="H23" s="10">
        <v>102</v>
      </c>
    </row>
    <row r="24" spans="2:8" x14ac:dyDescent="0.2">
      <c r="F24" s="10">
        <v>2360</v>
      </c>
      <c r="G24" s="10">
        <f t="shared" si="1"/>
        <v>95.630000000000038</v>
      </c>
      <c r="H24" s="10">
        <v>102</v>
      </c>
    </row>
    <row r="25" spans="2:8" x14ac:dyDescent="0.2">
      <c r="F25" s="10">
        <v>2370</v>
      </c>
      <c r="G25" s="10">
        <f t="shared" si="1"/>
        <v>95.69000000000004</v>
      </c>
      <c r="H25" s="10">
        <v>102</v>
      </c>
    </row>
    <row r="26" spans="2:8" x14ac:dyDescent="0.2">
      <c r="F26" s="10">
        <v>2380</v>
      </c>
      <c r="G26" s="10">
        <f t="shared" si="1"/>
        <v>95.750000000000043</v>
      </c>
      <c r="H26" s="10">
        <v>102</v>
      </c>
    </row>
    <row r="27" spans="2:8" x14ac:dyDescent="0.2">
      <c r="F27" s="10">
        <v>2390</v>
      </c>
      <c r="G27" s="10">
        <f t="shared" si="1"/>
        <v>95.810000000000045</v>
      </c>
      <c r="H27" s="10">
        <v>102</v>
      </c>
    </row>
    <row r="28" spans="2:8" x14ac:dyDescent="0.2">
      <c r="F28" s="10">
        <v>2400</v>
      </c>
      <c r="G28" s="10">
        <f t="shared" si="1"/>
        <v>95.870000000000047</v>
      </c>
      <c r="H28" s="10">
        <v>102</v>
      </c>
    </row>
    <row r="29" spans="2:8" x14ac:dyDescent="0.2">
      <c r="F29" s="10">
        <v>2410</v>
      </c>
      <c r="G29" s="10">
        <f t="shared" si="1"/>
        <v>95.930000000000049</v>
      </c>
      <c r="H29" s="10">
        <v>102</v>
      </c>
    </row>
    <row r="30" spans="2:8" hidden="1" x14ac:dyDescent="0.2">
      <c r="F30" s="10">
        <v>2420</v>
      </c>
      <c r="G30" s="10">
        <f>G29+0.06</f>
        <v>95.990000000000052</v>
      </c>
      <c r="H30" s="10">
        <v>102</v>
      </c>
    </row>
    <row r="31" spans="2:8" x14ac:dyDescent="0.2">
      <c r="F31" s="10">
        <v>2430</v>
      </c>
      <c r="G31" s="10">
        <f t="shared" si="1"/>
        <v>96.050000000000054</v>
      </c>
      <c r="H31" s="10">
        <v>102</v>
      </c>
    </row>
    <row r="32" spans="2:8" x14ac:dyDescent="0.2">
      <c r="F32" s="10">
        <v>2440</v>
      </c>
      <c r="G32" s="10">
        <f t="shared" si="1"/>
        <v>96.110000000000056</v>
      </c>
      <c r="H32" s="10">
        <v>102</v>
      </c>
    </row>
    <row r="33" spans="5:9" x14ac:dyDescent="0.2">
      <c r="F33" s="10">
        <v>2450</v>
      </c>
      <c r="G33" s="10">
        <f t="shared" si="1"/>
        <v>96.170000000000059</v>
      </c>
      <c r="H33" s="10">
        <v>102</v>
      </c>
    </row>
    <row r="34" spans="5:9" x14ac:dyDescent="0.2">
      <c r="F34" s="10">
        <v>2460</v>
      </c>
      <c r="G34" s="10">
        <f t="shared" si="1"/>
        <v>96.230000000000061</v>
      </c>
      <c r="H34" s="10">
        <v>102</v>
      </c>
    </row>
    <row r="35" spans="5:9" x14ac:dyDescent="0.2">
      <c r="F35" s="10">
        <v>2470</v>
      </c>
      <c r="G35" s="10">
        <f t="shared" si="1"/>
        <v>96.290000000000063</v>
      </c>
      <c r="H35" s="10">
        <v>102</v>
      </c>
    </row>
    <row r="36" spans="5:9" x14ac:dyDescent="0.2">
      <c r="F36" s="10">
        <v>2480</v>
      </c>
      <c r="G36" s="10">
        <f t="shared" si="1"/>
        <v>96.350000000000065</v>
      </c>
      <c r="H36" s="10">
        <v>102</v>
      </c>
    </row>
    <row r="37" spans="5:9" ht="15" customHeight="1" x14ac:dyDescent="0.2">
      <c r="F37" s="10">
        <v>2490</v>
      </c>
      <c r="G37" s="10">
        <f>G36+0.06</f>
        <v>96.410000000000068</v>
      </c>
      <c r="H37" s="10">
        <v>102</v>
      </c>
    </row>
    <row r="38" spans="5:9" x14ac:dyDescent="0.2">
      <c r="F38" s="10">
        <v>2500</v>
      </c>
      <c r="G38" s="10">
        <f>G37+0.06</f>
        <v>96.47000000000007</v>
      </c>
      <c r="H38" s="10">
        <v>102</v>
      </c>
    </row>
    <row r="39" spans="5:9" x14ac:dyDescent="0.2">
      <c r="F39" s="10">
        <v>2510</v>
      </c>
      <c r="G39" s="10">
        <f t="shared" si="1"/>
        <v>96.530000000000072</v>
      </c>
      <c r="H39" s="10">
        <v>102</v>
      </c>
    </row>
    <row r="40" spans="5:9" x14ac:dyDescent="0.2">
      <c r="F40" s="10">
        <v>2520</v>
      </c>
      <c r="G40" s="10">
        <f t="shared" si="1"/>
        <v>96.590000000000074</v>
      </c>
      <c r="H40" s="10">
        <v>102</v>
      </c>
    </row>
    <row r="41" spans="5:9" x14ac:dyDescent="0.2">
      <c r="F41" s="10">
        <v>2535</v>
      </c>
      <c r="G41" s="10">
        <v>96.75</v>
      </c>
      <c r="H41" s="10">
        <v>102</v>
      </c>
    </row>
    <row r="43" spans="5:9" x14ac:dyDescent="0.2">
      <c r="F43" s="11"/>
      <c r="G43" s="10" t="s">
        <v>13</v>
      </c>
      <c r="H43" s="10" t="e">
        <f>VLOOKUP(C18,F4:G41,2)</f>
        <v>#N/A</v>
      </c>
    </row>
    <row r="44" spans="5:9" x14ac:dyDescent="0.2">
      <c r="F44" s="11"/>
      <c r="G44" s="10" t="s">
        <v>12</v>
      </c>
      <c r="H44" s="10" t="e">
        <f>IF(E18&gt;H43,1,0)</f>
        <v>#N/A</v>
      </c>
    </row>
    <row r="45" spans="5:9" x14ac:dyDescent="0.2">
      <c r="F45" s="11"/>
      <c r="G45" s="10" t="s">
        <v>11</v>
      </c>
      <c r="H45" s="10">
        <f>IF(E18&lt;102,1,2)</f>
        <v>2</v>
      </c>
    </row>
    <row r="46" spans="5:9" x14ac:dyDescent="0.2">
      <c r="E46" s="2"/>
      <c r="F46" s="11"/>
      <c r="H46" s="10" t="e">
        <f>H44+H45</f>
        <v>#N/A</v>
      </c>
    </row>
    <row r="47" spans="5:9" x14ac:dyDescent="0.2">
      <c r="E47" s="3"/>
    </row>
    <row r="48" spans="5:9" x14ac:dyDescent="0.2">
      <c r="G48" s="10" t="s">
        <v>13</v>
      </c>
      <c r="H48" s="10" t="e">
        <f>VLOOKUP(C33,F4:G41,2)</f>
        <v>#N/A</v>
      </c>
      <c r="I48" s="1"/>
    </row>
    <row r="49" spans="7:9" x14ac:dyDescent="0.2">
      <c r="G49" s="10" t="s">
        <v>12</v>
      </c>
      <c r="H49" s="10" t="e">
        <f>IF(E33&gt;H48,1,0)</f>
        <v>#N/A</v>
      </c>
      <c r="I49" s="1"/>
    </row>
    <row r="50" spans="7:9" x14ac:dyDescent="0.2">
      <c r="G50" s="10" t="s">
        <v>11</v>
      </c>
      <c r="H50" s="10">
        <f>IF(E33&lt;102,1,2)</f>
        <v>1</v>
      </c>
      <c r="I50" s="1"/>
    </row>
    <row r="51" spans="7:9" x14ac:dyDescent="0.2">
      <c r="H51" s="10" t="e">
        <f>H49+H50</f>
        <v>#N/A</v>
      </c>
      <c r="I51" s="1"/>
    </row>
  </sheetData>
  <mergeCells count="5">
    <mergeCell ref="B1:E2"/>
    <mergeCell ref="B3:E4"/>
    <mergeCell ref="D20:E20"/>
    <mergeCell ref="B5:E5"/>
    <mergeCell ref="B20:C20"/>
  </mergeCells>
  <phoneticPr fontId="0" type="noConversion"/>
  <pageMargins left="0.75" right="0.75" top="1" bottom="1" header="0.5" footer="0.5"/>
  <pageSetup scale="13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AA-5 Wt.&amp;Bal. Sheet</vt:lpstr>
    </vt:vector>
  </TitlesOfParts>
  <Company>New Horizons Aviation,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Steiner</dc:creator>
  <cp:lastModifiedBy>Office Admin</cp:lastModifiedBy>
  <cp:lastPrinted>2016-05-02T14:39:14Z</cp:lastPrinted>
  <dcterms:created xsi:type="dcterms:W3CDTF">2009-03-18T13:24:25Z</dcterms:created>
  <dcterms:modified xsi:type="dcterms:W3CDTF">2018-06-12T20:28:01Z</dcterms:modified>
</cp:coreProperties>
</file>